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600" activeTab="0"/>
  </bookViews>
  <sheets>
    <sheet name="TABELLE" sheetId="1" r:id="rId1"/>
  </sheets>
  <definedNames>
    <definedName name="_xlnm.Print_Area" localSheetId="0">'TABELLE'!$A$1:$I$70</definedName>
  </definedNames>
  <calcPr fullCalcOnLoad="1"/>
</workbook>
</file>

<file path=xl/sharedStrings.xml><?xml version="1.0" encoding="utf-8"?>
<sst xmlns="http://schemas.openxmlformats.org/spreadsheetml/2006/main" count="67" uniqueCount="22">
  <si>
    <t>Transazioni unità immobiliari</t>
  </si>
  <si>
    <t>Valori convenzionali complessivi</t>
  </si>
  <si>
    <t>Valore convenzionale medio</t>
  </si>
  <si>
    <t>Transazioni ogni 1000 famiglie</t>
  </si>
  <si>
    <t>n°</t>
  </si>
  <si>
    <t>%</t>
  </si>
  <si>
    <t>(mld)</t>
  </si>
  <si>
    <t>(mil)</t>
  </si>
  <si>
    <t>ABITAZIONI</t>
  </si>
  <si>
    <t>Area urbana</t>
  </si>
  <si>
    <t>di cui:</t>
  </si>
  <si>
    <t>città</t>
  </si>
  <si>
    <t>comuni della corona</t>
  </si>
  <si>
    <t>Totale provincia</t>
  </si>
  <si>
    <t>comuni turistici</t>
  </si>
  <si>
    <t>Fonte: elaborazione CRESME/SI su dati ANCI/CNC</t>
  </si>
  <si>
    <t>Altri capoluoghi di provincia</t>
  </si>
  <si>
    <t>Altri comuni</t>
  </si>
  <si>
    <t>PIEMONTE</t>
  </si>
  <si>
    <t>Transazioni: immobili abitativi - Dichiarazioni di variazioni ai fini ICI 1994</t>
  </si>
  <si>
    <t>Transazioni: immobili abitativi - Dichiarazioni di variazioni ai fini ICI 1995</t>
  </si>
  <si>
    <t>Transazioni: immobili abitativi - Dichiarazioni di variazioni ai fini ICI 1996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</si>
</sst>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  <numFmt numFmtId="165" formatCode="0.0"/>
    <numFmt numFmtId="166" formatCode="0.000"/>
    <numFmt numFmtId="167" formatCode="0.0000"/>
    <numFmt numFmtId="168" formatCode="0.00000"/>
    <numFmt numFmtId="169" formatCode="0.000000"/>
    <numFmt numFmtId="170" formatCode="_-* #,##0.0_-;\-* #,##0.0_-;_-* &quot;-&quot;_-;_-@_-"/>
    <numFmt numFmtId="171" formatCode="_-* #,##0.00_-;\-* #,##0.00_-;_-* &quot;-&quot;_-;_-@_-"/>
    <numFmt numFmtId="172" formatCode="_-* #,##0.000_-;\-* #,##0.000_-;_-* &quot;-&quot;_-;_-@_-"/>
    <numFmt numFmtId="173" formatCode="_-* #,##0.0000_-;\-* #,##0.0000_-;_-* &quot;-&quot;_-;_-@_-"/>
    <numFmt numFmtId="174" formatCode="_-* #,##0.00000_-;\-* #,##0.00000_-;_-* &quot;-&quot;_-;_-@_-"/>
    <numFmt numFmtId="175" formatCode="_-* #,##0.000000_-;\-* #,##0.000000_-;_-* &quot;-&quot;_-;_-@_-"/>
    <numFmt numFmtId="176" formatCode="_-* #,##0.0000000_-;\-* #,##0.0000000_-;_-* &quot;-&quot;_-;_-@_-"/>
    <numFmt numFmtId="177" formatCode="_-* #,##0.00000000_-;\-* #,##0.00000000_-;_-* &quot;-&quot;_-;_-@_-"/>
    <numFmt numFmtId="178" formatCode="_-* #,##0.000000000_-;\-* #,##0.000000000_-;_-* &quot;-&quot;_-;_-@_-"/>
    <numFmt numFmtId="179" formatCode="0.000%"/>
    <numFmt numFmtId="180" formatCode="0.0000%"/>
    <numFmt numFmtId="181" formatCode="0.00000000"/>
    <numFmt numFmtId="182" formatCode="0.0000000"/>
    <numFmt numFmtId="183" formatCode="_-* #,##0.0_-;\-* #,##0.0_-;_-* &quot;-&quot;?_-;_-@_-"/>
    <numFmt numFmtId="184" formatCode="#,##0_ ;\-#,##0\ "/>
    <numFmt numFmtId="185" formatCode="#,##0.0"/>
    <numFmt numFmtId="186" formatCode="_-&quot;L.&quot;\ * #,##0.0_-;\-&quot;L.&quot;\ * #,##0.0_-;_-&quot;L.&quot;\ * &quot;-&quot;?_-;_-@_-"/>
    <numFmt numFmtId="187" formatCode="_(* #,##0.00_);_(* \(#,##0.00\);_(* &quot;-&quot;??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&quot;$&quot;* #,##0_);_(&quot;$&quot;* \(#,##0\);_(&quot;$&quot;* &quot;-&quot;_);_(@_)"/>
  </numFmts>
  <fonts count="7">
    <font>
      <sz val="10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b/>
      <sz val="11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0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Border="1" applyAlignment="1">
      <alignment/>
    </xf>
    <xf numFmtId="0" fontId="0" fillId="2" borderId="4" xfId="0" applyFill="1" applyBorder="1" applyAlignment="1">
      <alignment/>
    </xf>
    <xf numFmtId="0" fontId="4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3" fontId="0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164" fontId="0" fillId="0" borderId="0" xfId="20" applyNumberFormat="1" applyBorder="1" applyAlignment="1">
      <alignment/>
    </xf>
    <xf numFmtId="185" fontId="0" fillId="0" borderId="0" xfId="16" applyNumberFormat="1" applyBorder="1" applyAlignment="1">
      <alignment/>
    </xf>
    <xf numFmtId="185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5" fillId="0" borderId="0" xfId="0" applyFont="1" applyBorder="1" applyAlignment="1">
      <alignment horizontal="right"/>
    </xf>
    <xf numFmtId="3" fontId="0" fillId="0" borderId="0" xfId="16" applyNumberFormat="1" applyBorder="1" applyAlignment="1">
      <alignment/>
    </xf>
    <xf numFmtId="3" fontId="0" fillId="0" borderId="0" xfId="16" applyNumberFormat="1" applyFont="1" applyBorder="1" applyAlignment="1">
      <alignment/>
    </xf>
    <xf numFmtId="185" fontId="0" fillId="0" borderId="0" xfId="16" applyNumberFormat="1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3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0" fillId="0" borderId="0" xfId="0" applyNumberFormat="1" applyFont="1" applyBorder="1" applyAlignment="1">
      <alignment/>
    </xf>
    <xf numFmtId="185" fontId="0" fillId="0" borderId="0" xfId="20" applyNumberFormat="1" applyBorder="1" applyAlignment="1">
      <alignment/>
    </xf>
    <xf numFmtId="0" fontId="6" fillId="0" borderId="0" xfId="0" applyFont="1" applyBorder="1" applyAlignment="1">
      <alignment horizontal="right"/>
    </xf>
  </cellXfs>
  <cellStyles count="11">
    <cellStyle name="Normal" xfId="0"/>
    <cellStyle name="Comma" xfId="15"/>
    <cellStyle name="Comma [0]" xfId="16"/>
    <cellStyle name="Migliaia (0)_COMUNI" xfId="17"/>
    <cellStyle name="Migliaia_COMUNI" xfId="18"/>
    <cellStyle name="Normale_COMUNI" xfId="19"/>
    <cellStyle name="Percent" xfId="20"/>
    <cellStyle name="Currency" xfId="21"/>
    <cellStyle name="Currency [0]" xfId="22"/>
    <cellStyle name="Valuta (0)_COMUNI" xfId="23"/>
    <cellStyle name="Valuta_COMUNI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workbookViewId="0" topLeftCell="A1">
      <selection activeCell="B3" sqref="B3"/>
    </sheetView>
  </sheetViews>
  <sheetFormatPr defaultColWidth="9.140625" defaultRowHeight="12.75"/>
  <cols>
    <col min="1" max="1" width="1.7109375" style="11" customWidth="1"/>
    <col min="2" max="2" width="25.00390625" style="0" customWidth="1"/>
    <col min="3" max="3" width="14.7109375" style="0" customWidth="1"/>
    <col min="4" max="4" width="8.7109375" style="0" customWidth="1"/>
    <col min="5" max="5" width="13.7109375" style="0" customWidth="1"/>
    <col min="6" max="6" width="8.7109375" style="0" customWidth="1"/>
    <col min="7" max="7" width="14.28125" style="0" customWidth="1"/>
    <col min="8" max="8" width="11.7109375" style="0" customWidth="1"/>
    <col min="9" max="9" width="1.7109375" style="11" customWidth="1"/>
  </cols>
  <sheetData>
    <row r="1" ht="18">
      <c r="I1" s="36" t="s">
        <v>18</v>
      </c>
    </row>
    <row r="2" ht="18">
      <c r="I2" s="36"/>
    </row>
    <row r="3" spans="1:9" s="2" customFormat="1" ht="15">
      <c r="A3" s="2" t="s">
        <v>19</v>
      </c>
      <c r="I3" s="1"/>
    </row>
    <row r="4" spans="1:9" s="4" customFormat="1" ht="12.75">
      <c r="A4" s="3"/>
      <c r="I4" s="3"/>
    </row>
    <row r="5" spans="1:9" s="9" customFormat="1" ht="45" customHeight="1">
      <c r="A5" s="5"/>
      <c r="B5" s="6"/>
      <c r="C5" s="7" t="s">
        <v>0</v>
      </c>
      <c r="D5" s="7"/>
      <c r="E5" s="7" t="s">
        <v>1</v>
      </c>
      <c r="F5" s="7"/>
      <c r="G5" s="6" t="s">
        <v>2</v>
      </c>
      <c r="H5" s="6" t="s">
        <v>3</v>
      </c>
      <c r="I5" s="8"/>
    </row>
    <row r="6" spans="1:9" ht="12.75">
      <c r="A6" s="10"/>
      <c r="B6" s="11"/>
      <c r="C6" s="12" t="s">
        <v>4</v>
      </c>
      <c r="D6" s="12" t="s">
        <v>5</v>
      </c>
      <c r="E6" s="12" t="s">
        <v>6</v>
      </c>
      <c r="F6" s="12" t="s">
        <v>5</v>
      </c>
      <c r="G6" s="12" t="s">
        <v>7</v>
      </c>
      <c r="H6" s="12" t="s">
        <v>4</v>
      </c>
      <c r="I6" s="13"/>
    </row>
    <row r="7" spans="1:9" ht="12" customHeight="1">
      <c r="A7" s="10"/>
      <c r="B7" s="11"/>
      <c r="C7" s="11"/>
      <c r="D7" s="11"/>
      <c r="E7" s="11"/>
      <c r="F7" s="11"/>
      <c r="G7" s="11"/>
      <c r="H7" s="11"/>
      <c r="I7" s="13"/>
    </row>
    <row r="8" spans="1:9" ht="12.75">
      <c r="A8" s="14"/>
      <c r="B8" s="15" t="s">
        <v>8</v>
      </c>
      <c r="C8" s="16"/>
      <c r="D8" s="16"/>
      <c r="E8" s="16"/>
      <c r="F8" s="16"/>
      <c r="G8" s="16"/>
      <c r="H8" s="16"/>
      <c r="I8" s="17"/>
    </row>
    <row r="9" spans="1:9" ht="12.75">
      <c r="A9" s="10"/>
      <c r="B9" s="11"/>
      <c r="C9" s="11"/>
      <c r="D9" s="11"/>
      <c r="E9" s="11"/>
      <c r="F9" s="11"/>
      <c r="G9" s="11"/>
      <c r="H9" s="11"/>
      <c r="I9" s="13"/>
    </row>
    <row r="10" spans="1:11" ht="12" customHeight="1">
      <c r="A10" s="10"/>
      <c r="B10" s="11" t="s">
        <v>9</v>
      </c>
      <c r="C10" s="18">
        <f>SUM(C12:C13)</f>
        <v>26456</v>
      </c>
      <c r="D10" s="19">
        <f>C10/C$19</f>
        <v>0.34429088259025015</v>
      </c>
      <c r="E10" s="34">
        <f>SUM(E12:E13)</f>
        <v>3377.7</v>
      </c>
      <c r="F10" s="19">
        <f>E10/E$19</f>
        <v>0.4980168969228728</v>
      </c>
      <c r="G10" s="34">
        <f>ROUND((E10*1000)/C10,1)</f>
        <v>127.7</v>
      </c>
      <c r="H10" s="23">
        <f>ROUND((C10/709484)*1000,1)</f>
        <v>37.3</v>
      </c>
      <c r="I10" s="13"/>
      <c r="K10">
        <f>SUM(K12:K13)</f>
        <v>709484</v>
      </c>
    </row>
    <row r="11" spans="1:9" ht="12.75">
      <c r="A11" s="10"/>
      <c r="B11" s="11" t="s">
        <v>10</v>
      </c>
      <c r="C11" s="24"/>
      <c r="D11" s="19"/>
      <c r="E11" s="20"/>
      <c r="F11" s="19"/>
      <c r="G11" s="22"/>
      <c r="H11" s="23"/>
      <c r="I11" s="13"/>
    </row>
    <row r="12" spans="1:11" ht="12.75">
      <c r="A12" s="10"/>
      <c r="B12" s="25" t="s">
        <v>11</v>
      </c>
      <c r="C12" s="32">
        <v>16841</v>
      </c>
      <c r="D12" s="19">
        <f>C12/C$19</f>
        <v>0.21916399885479296</v>
      </c>
      <c r="E12" s="33">
        <v>2454.5</v>
      </c>
      <c r="F12" s="19">
        <f>E12/E$19</f>
        <v>0.3618978812497236</v>
      </c>
      <c r="G12" s="34">
        <v>145.74550204857195</v>
      </c>
      <c r="H12" s="23">
        <f>ROUND((C12/416975)*1000,1)</f>
        <v>40.4</v>
      </c>
      <c r="I12" s="13"/>
      <c r="K12">
        <v>416975</v>
      </c>
    </row>
    <row r="13" spans="1:11" ht="12.75">
      <c r="A13" s="10"/>
      <c r="B13" s="25" t="s">
        <v>12</v>
      </c>
      <c r="C13" s="32">
        <v>9615</v>
      </c>
      <c r="D13" s="19">
        <f>C13/C$19</f>
        <v>0.12512688373545716</v>
      </c>
      <c r="E13" s="33">
        <v>923.2</v>
      </c>
      <c r="F13" s="19">
        <f>E13/E$19</f>
        <v>0.13611901567314924</v>
      </c>
      <c r="G13" s="34">
        <v>96.01664066562662</v>
      </c>
      <c r="H13" s="23">
        <f>ROUND((C13/292509)*1000,1)</f>
        <v>32.9</v>
      </c>
      <c r="I13" s="13"/>
      <c r="K13">
        <v>292509</v>
      </c>
    </row>
    <row r="14" spans="1:9" ht="12.75">
      <c r="A14" s="10"/>
      <c r="B14" s="25"/>
      <c r="C14" s="27"/>
      <c r="D14" s="21"/>
      <c r="E14" s="22"/>
      <c r="F14" s="21"/>
      <c r="G14" s="22"/>
      <c r="H14" s="23"/>
      <c r="I14" s="13"/>
    </row>
    <row r="15" spans="1:11" ht="12.75">
      <c r="A15" s="10"/>
      <c r="B15" s="11" t="s">
        <v>16</v>
      </c>
      <c r="C15" s="27">
        <v>8115</v>
      </c>
      <c r="D15" s="19">
        <f>C15/C$19</f>
        <v>0.10560630904973843</v>
      </c>
      <c r="E15" s="22">
        <v>695.9</v>
      </c>
      <c r="F15" s="19">
        <f>E15/E$19</f>
        <v>0.1026053108827389</v>
      </c>
      <c r="G15" s="34">
        <v>85.75477510782501</v>
      </c>
      <c r="H15" s="23">
        <f>ROUND((C15/186869)*1000,1)</f>
        <v>43.4</v>
      </c>
      <c r="I15" s="13"/>
      <c r="K15">
        <v>186869</v>
      </c>
    </row>
    <row r="16" spans="1:9" ht="12.75">
      <c r="A16" s="10"/>
      <c r="B16" s="25"/>
      <c r="C16" s="27"/>
      <c r="D16" s="21"/>
      <c r="E16" s="22"/>
      <c r="F16" s="21"/>
      <c r="G16" s="22"/>
      <c r="H16" s="23"/>
      <c r="I16" s="13"/>
    </row>
    <row r="17" spans="1:11" ht="12.75">
      <c r="A17" s="10"/>
      <c r="B17" s="11" t="s">
        <v>17</v>
      </c>
      <c r="C17" s="32">
        <v>42271</v>
      </c>
      <c r="D17" s="19">
        <f>C17/C$19</f>
        <v>0.5501028083600115</v>
      </c>
      <c r="E17" s="22">
        <v>2708.7</v>
      </c>
      <c r="F17" s="19">
        <f>E17/E$19</f>
        <v>0.39937779219438835</v>
      </c>
      <c r="G17" s="34">
        <v>64.0793924913061</v>
      </c>
      <c r="H17" s="23">
        <f>ROUND((C17/894180)*1000,1)</f>
        <v>47.3</v>
      </c>
      <c r="I17" s="13"/>
      <c r="K17">
        <v>894180</v>
      </c>
    </row>
    <row r="18" spans="1:9" ht="12.75">
      <c r="A18" s="10"/>
      <c r="B18" s="11"/>
      <c r="C18" s="24"/>
      <c r="D18" s="21"/>
      <c r="E18" s="22"/>
      <c r="F18" s="21"/>
      <c r="G18" s="22"/>
      <c r="H18" s="23"/>
      <c r="I18" s="13"/>
    </row>
    <row r="19" spans="1:11" ht="12.75">
      <c r="A19" s="10"/>
      <c r="B19" s="11" t="s">
        <v>13</v>
      </c>
      <c r="C19" s="26">
        <f>SUM(C12:C17)</f>
        <v>76842</v>
      </c>
      <c r="D19" s="19">
        <f>C19/C$19</f>
        <v>1</v>
      </c>
      <c r="E19" s="22">
        <f>SUM(E12:E17)</f>
        <v>6782.299999999999</v>
      </c>
      <c r="F19" s="19">
        <f>E19/E$19</f>
        <v>1</v>
      </c>
      <c r="G19" s="34">
        <f>ROUND((E19*1000)/C19,1)</f>
        <v>88.3</v>
      </c>
      <c r="H19" s="23">
        <f>ROUND((C19/1790533)*1000,1)</f>
        <v>42.9</v>
      </c>
      <c r="I19" s="13"/>
      <c r="K19">
        <f>SUM(K12:K17)</f>
        <v>1790533</v>
      </c>
    </row>
    <row r="20" spans="1:9" ht="12.75">
      <c r="A20" s="10"/>
      <c r="B20" s="11" t="s">
        <v>10</v>
      </c>
      <c r="C20" s="26"/>
      <c r="D20" s="21"/>
      <c r="E20" s="28"/>
      <c r="F20" s="21"/>
      <c r="G20" s="22"/>
      <c r="H20" s="23"/>
      <c r="I20" s="13"/>
    </row>
    <row r="21" spans="1:11" ht="12.75">
      <c r="A21" s="10"/>
      <c r="B21" s="25" t="s">
        <v>14</v>
      </c>
      <c r="C21" s="26">
        <v>1025</v>
      </c>
      <c r="D21" s="19">
        <f>C21/C$19</f>
        <v>0.013339059368574477</v>
      </c>
      <c r="E21" s="28">
        <v>89.6</v>
      </c>
      <c r="F21" s="19">
        <f>E21/E$19</f>
        <v>0.013210857673650532</v>
      </c>
      <c r="G21" s="34">
        <f>ROUND((E21*1000)/C21,1)</f>
        <v>87.4</v>
      </c>
      <c r="H21" s="23">
        <f>ROUND((C21/3758)*1000,1)</f>
        <v>272.8</v>
      </c>
      <c r="I21" s="13"/>
      <c r="K21">
        <v>3758</v>
      </c>
    </row>
    <row r="22" spans="1:9" ht="12.75">
      <c r="A22" s="29"/>
      <c r="B22" s="30"/>
      <c r="C22" s="30"/>
      <c r="D22" s="30"/>
      <c r="E22" s="30"/>
      <c r="F22" s="30"/>
      <c r="G22" s="30"/>
      <c r="H22" s="30"/>
      <c r="I22" s="31"/>
    </row>
    <row r="23" spans="2:8" ht="6.75" customHeight="1">
      <c r="B23" s="11"/>
      <c r="C23" s="11"/>
      <c r="D23" s="11"/>
      <c r="E23" s="11"/>
      <c r="F23" s="11"/>
      <c r="G23" s="11"/>
      <c r="H23" s="11"/>
    </row>
    <row r="24" ht="12.75">
      <c r="A24" t="s">
        <v>15</v>
      </c>
    </row>
    <row r="26" spans="1:9" ht="15">
      <c r="A26" s="2" t="s">
        <v>20</v>
      </c>
      <c r="B26" s="2"/>
      <c r="C26" s="2"/>
      <c r="D26" s="2"/>
      <c r="E26" s="2"/>
      <c r="F26" s="2"/>
      <c r="G26" s="2"/>
      <c r="H26" s="2"/>
      <c r="I26" s="1"/>
    </row>
    <row r="27" spans="1:9" ht="12.75">
      <c r="A27" s="3"/>
      <c r="B27" s="4"/>
      <c r="C27" s="4"/>
      <c r="D27" s="4"/>
      <c r="E27" s="4"/>
      <c r="F27" s="4"/>
      <c r="G27" s="4"/>
      <c r="H27" s="4"/>
      <c r="I27" s="3"/>
    </row>
    <row r="28" spans="1:9" ht="38.25">
      <c r="A28" s="5"/>
      <c r="B28" s="6"/>
      <c r="C28" s="7" t="s">
        <v>0</v>
      </c>
      <c r="D28" s="7"/>
      <c r="E28" s="7" t="s">
        <v>1</v>
      </c>
      <c r="F28" s="7"/>
      <c r="G28" s="6" t="s">
        <v>2</v>
      </c>
      <c r="H28" s="6" t="s">
        <v>3</v>
      </c>
      <c r="I28" s="8"/>
    </row>
    <row r="29" spans="1:9" ht="12.75">
      <c r="A29" s="10"/>
      <c r="B29" s="11"/>
      <c r="C29" s="12" t="s">
        <v>4</v>
      </c>
      <c r="D29" s="12" t="s">
        <v>5</v>
      </c>
      <c r="E29" s="12" t="s">
        <v>6</v>
      </c>
      <c r="F29" s="12" t="s">
        <v>5</v>
      </c>
      <c r="G29" s="12" t="s">
        <v>7</v>
      </c>
      <c r="H29" s="12" t="s">
        <v>4</v>
      </c>
      <c r="I29" s="13"/>
    </row>
    <row r="30" spans="1:9" ht="12.75">
      <c r="A30" s="10"/>
      <c r="B30" s="11"/>
      <c r="C30" s="11"/>
      <c r="D30" s="11"/>
      <c r="E30" s="11"/>
      <c r="F30" s="11"/>
      <c r="G30" s="11"/>
      <c r="H30" s="11"/>
      <c r="I30" s="13"/>
    </row>
    <row r="31" spans="1:9" ht="12.75">
      <c r="A31" s="14"/>
      <c r="B31" s="15" t="s">
        <v>8</v>
      </c>
      <c r="C31" s="16"/>
      <c r="D31" s="16"/>
      <c r="E31" s="16"/>
      <c r="F31" s="16"/>
      <c r="G31" s="16"/>
      <c r="H31" s="16"/>
      <c r="I31" s="17"/>
    </row>
    <row r="32" spans="1:9" ht="12.75">
      <c r="A32" s="10"/>
      <c r="B32" s="11"/>
      <c r="C32" s="11"/>
      <c r="D32" s="11"/>
      <c r="E32" s="11"/>
      <c r="F32" s="11"/>
      <c r="G32" s="11"/>
      <c r="H32" s="11"/>
      <c r="I32" s="13"/>
    </row>
    <row r="33" spans="1:9" ht="12.75">
      <c r="A33" s="10"/>
      <c r="B33" s="11" t="s">
        <v>9</v>
      </c>
      <c r="C33" s="18">
        <f>SUM(C35:C36)</f>
        <v>24002</v>
      </c>
      <c r="D33" s="19">
        <f>C33/C$42</f>
        <v>0.33734838156544716</v>
      </c>
      <c r="E33" s="34">
        <f>SUM(E35:E36)</f>
        <v>2973.1</v>
      </c>
      <c r="F33" s="19">
        <f>E33/E$42</f>
        <v>0.4775373841532951</v>
      </c>
      <c r="G33" s="34">
        <f>ROUND((E33*1000)/C33,1)</f>
        <v>123.9</v>
      </c>
      <c r="H33" s="23">
        <f>ROUND((C33/(413231+294654))*1000,1)</f>
        <v>33.9</v>
      </c>
      <c r="I33" s="13"/>
    </row>
    <row r="34" spans="1:9" ht="12.75">
      <c r="A34" s="10"/>
      <c r="B34" s="11" t="s">
        <v>10</v>
      </c>
      <c r="C34" s="24"/>
      <c r="D34" s="19"/>
      <c r="E34" s="20"/>
      <c r="F34" s="19"/>
      <c r="G34" s="22"/>
      <c r="H34" s="23"/>
      <c r="I34" s="13"/>
    </row>
    <row r="35" spans="1:9" ht="12.75">
      <c r="A35" s="10"/>
      <c r="B35" s="25" t="s">
        <v>11</v>
      </c>
      <c r="C35" s="32">
        <v>14164</v>
      </c>
      <c r="D35" s="19">
        <f aca="true" t="shared" si="0" ref="D35:F36">C35/C$42</f>
        <v>0.1990751802555201</v>
      </c>
      <c r="E35" s="22">
        <v>2026.8</v>
      </c>
      <c r="F35" s="19">
        <f t="shared" si="0"/>
        <v>0.32554329494530915</v>
      </c>
      <c r="G35" s="33">
        <v>143.09517085569047</v>
      </c>
      <c r="H35" s="23">
        <f>ROUND((C35/413231)*1000,1)</f>
        <v>34.3</v>
      </c>
      <c r="I35" s="13"/>
    </row>
    <row r="36" spans="1:9" ht="12.75">
      <c r="A36" s="10"/>
      <c r="B36" s="25" t="s">
        <v>12</v>
      </c>
      <c r="C36" s="32">
        <v>9838</v>
      </c>
      <c r="D36" s="19">
        <f t="shared" si="0"/>
        <v>0.13827320130992704</v>
      </c>
      <c r="E36" s="22">
        <v>946.3</v>
      </c>
      <c r="F36" s="19">
        <f t="shared" si="0"/>
        <v>0.151994089207986</v>
      </c>
      <c r="G36" s="33">
        <v>96.18824964423663</v>
      </c>
      <c r="H36" s="23">
        <f>ROUND((C36/294654)*1000,1)</f>
        <v>33.4</v>
      </c>
      <c r="I36" s="13"/>
    </row>
    <row r="37" spans="1:9" ht="12.75">
      <c r="A37" s="10"/>
      <c r="B37" s="25"/>
      <c r="C37" s="27"/>
      <c r="D37" s="21"/>
      <c r="E37" s="22"/>
      <c r="F37" s="21"/>
      <c r="G37" s="22"/>
      <c r="H37" s="23"/>
      <c r="I37" s="13"/>
    </row>
    <row r="38" spans="1:9" ht="12.75">
      <c r="A38" s="10"/>
      <c r="B38" s="11" t="s">
        <v>16</v>
      </c>
      <c r="C38" s="27">
        <v>7958</v>
      </c>
      <c r="D38" s="19">
        <f>C38/C$42</f>
        <v>0.11184978003907294</v>
      </c>
      <c r="E38" s="22">
        <v>669.9</v>
      </c>
      <c r="F38" s="19">
        <f>E38/E$42</f>
        <v>0.10759890136365827</v>
      </c>
      <c r="G38" s="22">
        <v>84.17944207087208</v>
      </c>
      <c r="H38" s="23">
        <f>ROUND((C38/187126)*1000,1)</f>
        <v>42.5</v>
      </c>
      <c r="I38" s="13"/>
    </row>
    <row r="39" spans="1:9" ht="12.75">
      <c r="A39" s="10"/>
      <c r="B39" s="25"/>
      <c r="C39" s="27"/>
      <c r="D39" s="21"/>
      <c r="E39" s="22"/>
      <c r="F39" s="21"/>
      <c r="G39" s="22"/>
      <c r="H39" s="23"/>
      <c r="I39" s="13"/>
    </row>
    <row r="40" spans="1:9" ht="12.75">
      <c r="A40" s="10"/>
      <c r="B40" s="11" t="s">
        <v>17</v>
      </c>
      <c r="C40" s="26">
        <v>39189</v>
      </c>
      <c r="D40" s="19">
        <f>C40/C$42</f>
        <v>0.5508018383954799</v>
      </c>
      <c r="E40" s="28">
        <v>2582.9</v>
      </c>
      <c r="F40" s="19">
        <f>E40/E$42</f>
        <v>0.41486371448304665</v>
      </c>
      <c r="G40" s="22">
        <v>65.90880093903901</v>
      </c>
      <c r="H40" s="23">
        <f>ROUND((C40/896062)*1000,1)</f>
        <v>43.7</v>
      </c>
      <c r="I40" s="13"/>
    </row>
    <row r="41" spans="1:9" ht="12.75">
      <c r="A41" s="10"/>
      <c r="B41" s="11"/>
      <c r="C41" s="24"/>
      <c r="D41" s="21"/>
      <c r="E41" s="20"/>
      <c r="F41" s="21"/>
      <c r="G41" s="22"/>
      <c r="H41" s="23"/>
      <c r="I41" s="13"/>
    </row>
    <row r="42" spans="1:9" ht="12.75">
      <c r="A42" s="10"/>
      <c r="B42" s="11" t="s">
        <v>13</v>
      </c>
      <c r="C42" s="26">
        <f>SUM(C35:C40)</f>
        <v>71149</v>
      </c>
      <c r="D42" s="19">
        <f>C42/C$42</f>
        <v>1</v>
      </c>
      <c r="E42" s="28">
        <f>SUM(E35:E40)</f>
        <v>6225.9</v>
      </c>
      <c r="F42" s="19">
        <f>E42/E$42</f>
        <v>1</v>
      </c>
      <c r="G42" s="34">
        <f>ROUND((E42*1000)/C42,1)</f>
        <v>87.5</v>
      </c>
      <c r="H42" s="23">
        <f>ROUND((C42/1791073)*1000,1)</f>
        <v>39.7</v>
      </c>
      <c r="I42" s="13"/>
    </row>
    <row r="43" spans="1:9" ht="12.75">
      <c r="A43" s="10"/>
      <c r="B43" s="11" t="s">
        <v>10</v>
      </c>
      <c r="C43" s="26"/>
      <c r="D43" s="21"/>
      <c r="E43" s="28"/>
      <c r="F43" s="21"/>
      <c r="G43" s="22"/>
      <c r="H43" s="23"/>
      <c r="I43" s="13"/>
    </row>
    <row r="44" spans="1:9" ht="12.75">
      <c r="A44" s="10"/>
      <c r="B44" s="25" t="s">
        <v>14</v>
      </c>
      <c r="C44" s="26">
        <v>994</v>
      </c>
      <c r="D44" s="19">
        <f>C44/C$42</f>
        <v>0.013970681246398404</v>
      </c>
      <c r="E44" s="28">
        <v>92.3</v>
      </c>
      <c r="F44" s="19">
        <f>E44/E$42</f>
        <v>0.014825165839477024</v>
      </c>
      <c r="G44" s="34">
        <f>ROUND((E44*1000)/C44,1)</f>
        <v>92.9</v>
      </c>
      <c r="H44" s="23">
        <f>ROUND((C44/3786)*1000,1)</f>
        <v>262.5</v>
      </c>
      <c r="I44" s="13"/>
    </row>
    <row r="45" spans="1:9" ht="12.75">
      <c r="A45" s="29"/>
      <c r="B45" s="30"/>
      <c r="C45" s="30"/>
      <c r="D45" s="30"/>
      <c r="E45" s="30"/>
      <c r="F45" s="30"/>
      <c r="G45" s="30"/>
      <c r="H45" s="30"/>
      <c r="I45" s="31"/>
    </row>
    <row r="46" spans="2:8" ht="12.75">
      <c r="B46" s="11"/>
      <c r="C46" s="11"/>
      <c r="D46" s="11"/>
      <c r="E46" s="11"/>
      <c r="F46" s="11"/>
      <c r="G46" s="11"/>
      <c r="H46" s="11"/>
    </row>
    <row r="47" ht="12.75">
      <c r="A47" t="s">
        <v>15</v>
      </c>
    </row>
    <row r="49" spans="1:9" ht="15">
      <c r="A49" s="2" t="s">
        <v>21</v>
      </c>
      <c r="B49" s="2"/>
      <c r="C49" s="2"/>
      <c r="D49" s="2"/>
      <c r="E49" s="2"/>
      <c r="F49" s="2"/>
      <c r="G49" s="2"/>
      <c r="H49" s="2"/>
      <c r="I49" s="1"/>
    </row>
    <row r="50" spans="1:9" ht="12.75">
      <c r="A50" s="3"/>
      <c r="B50" s="4"/>
      <c r="C50" s="4"/>
      <c r="D50" s="4"/>
      <c r="E50" s="4"/>
      <c r="F50" s="4"/>
      <c r="G50" s="4"/>
      <c r="H50" s="4"/>
      <c r="I50" s="3"/>
    </row>
    <row r="51" spans="1:9" ht="38.25">
      <c r="A51" s="5"/>
      <c r="B51" s="6"/>
      <c r="C51" s="7" t="s">
        <v>0</v>
      </c>
      <c r="D51" s="7"/>
      <c r="E51" s="7" t="s">
        <v>1</v>
      </c>
      <c r="F51" s="7"/>
      <c r="G51" s="6" t="s">
        <v>2</v>
      </c>
      <c r="H51" s="6" t="s">
        <v>3</v>
      </c>
      <c r="I51" s="8"/>
    </row>
    <row r="52" spans="1:9" ht="12.75">
      <c r="A52" s="10"/>
      <c r="B52" s="11"/>
      <c r="C52" s="12" t="s">
        <v>4</v>
      </c>
      <c r="D52" s="12" t="s">
        <v>5</v>
      </c>
      <c r="E52" s="12" t="s">
        <v>6</v>
      </c>
      <c r="F52" s="12" t="s">
        <v>5</v>
      </c>
      <c r="G52" s="12" t="s">
        <v>7</v>
      </c>
      <c r="H52" s="12" t="s">
        <v>4</v>
      </c>
      <c r="I52" s="13"/>
    </row>
    <row r="53" spans="1:9" ht="12.75">
      <c r="A53" s="10"/>
      <c r="B53" s="11"/>
      <c r="C53" s="11"/>
      <c r="D53" s="11"/>
      <c r="E53" s="11"/>
      <c r="F53" s="11"/>
      <c r="G53" s="11"/>
      <c r="H53" s="11"/>
      <c r="I53" s="13"/>
    </row>
    <row r="54" spans="1:9" ht="12.75">
      <c r="A54" s="14"/>
      <c r="B54" s="15" t="s">
        <v>8</v>
      </c>
      <c r="C54" s="16"/>
      <c r="D54" s="16"/>
      <c r="E54" s="16"/>
      <c r="F54" s="16"/>
      <c r="G54" s="16"/>
      <c r="H54" s="16"/>
      <c r="I54" s="17"/>
    </row>
    <row r="55" spans="1:9" ht="12.75">
      <c r="A55" s="10"/>
      <c r="B55" s="11"/>
      <c r="C55" s="11"/>
      <c r="D55" s="11"/>
      <c r="E55" s="11"/>
      <c r="F55" s="11"/>
      <c r="G55" s="11"/>
      <c r="H55" s="11"/>
      <c r="I55" s="13"/>
    </row>
    <row r="56" spans="1:9" ht="12.75">
      <c r="A56" s="10"/>
      <c r="B56" s="11" t="s">
        <v>9</v>
      </c>
      <c r="C56" s="18">
        <f>SUM(C58:C59)</f>
        <v>26429</v>
      </c>
      <c r="D56" s="19">
        <f>C56/C$65</f>
        <v>0.3229941949282004</v>
      </c>
      <c r="E56" s="34">
        <f>SUM(E58:E59)</f>
        <v>3220.6000000000004</v>
      </c>
      <c r="F56" s="19">
        <f>E56/E$65</f>
        <v>0.4607834721149169</v>
      </c>
      <c r="G56" s="34">
        <f>ROUND((E56*1000)/C56,1)</f>
        <v>121.9</v>
      </c>
      <c r="H56" s="23">
        <f>ROUND((C56/(413231+294654))*1000,1)</f>
        <v>37.3</v>
      </c>
      <c r="I56" s="13"/>
    </row>
    <row r="57" spans="1:9" ht="12.75">
      <c r="A57" s="10"/>
      <c r="B57" s="11" t="s">
        <v>10</v>
      </c>
      <c r="C57" s="24"/>
      <c r="D57" s="19"/>
      <c r="E57" s="20"/>
      <c r="F57" s="19"/>
      <c r="G57" s="22"/>
      <c r="H57" s="23"/>
      <c r="I57" s="13"/>
    </row>
    <row r="58" spans="1:9" ht="12.75">
      <c r="A58" s="10"/>
      <c r="B58" s="25" t="s">
        <v>11</v>
      </c>
      <c r="C58" s="18">
        <v>15573</v>
      </c>
      <c r="D58" s="19">
        <f aca="true" t="shared" si="1" ref="D58:F59">C58/C$65</f>
        <v>0.19032080659945005</v>
      </c>
      <c r="E58" s="35">
        <v>2133.4</v>
      </c>
      <c r="F58" s="19">
        <f t="shared" si="1"/>
        <v>0.3052336395112599</v>
      </c>
      <c r="G58" s="22">
        <v>136.99351441597636</v>
      </c>
      <c r="H58" s="23">
        <f>ROUND((C58/413231)*1000,1)</f>
        <v>37.7</v>
      </c>
      <c r="I58" s="13"/>
    </row>
    <row r="59" spans="1:9" ht="12.75">
      <c r="A59" s="10"/>
      <c r="B59" s="25" t="s">
        <v>12</v>
      </c>
      <c r="C59" s="18">
        <v>10856</v>
      </c>
      <c r="D59" s="19">
        <f t="shared" si="1"/>
        <v>0.1326733883287504</v>
      </c>
      <c r="E59" s="35">
        <v>1087.2</v>
      </c>
      <c r="F59" s="19">
        <f t="shared" si="1"/>
        <v>0.15554983260365696</v>
      </c>
      <c r="G59" s="22">
        <v>100.14738393515107</v>
      </c>
      <c r="H59" s="23">
        <f>ROUND((C59/294654)*1000,1)</f>
        <v>36.8</v>
      </c>
      <c r="I59" s="13"/>
    </row>
    <row r="60" spans="1:9" ht="12.75">
      <c r="A60" s="10"/>
      <c r="B60" s="25"/>
      <c r="C60" s="18"/>
      <c r="D60" s="21"/>
      <c r="E60" s="22"/>
      <c r="F60" s="21"/>
      <c r="G60" s="22"/>
      <c r="H60" s="23"/>
      <c r="I60" s="13"/>
    </row>
    <row r="61" spans="1:9" ht="12.75">
      <c r="A61" s="10"/>
      <c r="B61" s="11" t="s">
        <v>16</v>
      </c>
      <c r="C61" s="18">
        <v>10355</v>
      </c>
      <c r="D61" s="19">
        <f>C61/C$65</f>
        <v>0.12655056523067523</v>
      </c>
      <c r="E61" s="22">
        <v>840</v>
      </c>
      <c r="F61" s="19">
        <f>E61/E$65</f>
        <v>0.12018198987037514</v>
      </c>
      <c r="G61" s="22">
        <v>81.12023177209078</v>
      </c>
      <c r="H61" s="23">
        <f>ROUND((C61/187126)*1000,1)</f>
        <v>55.3</v>
      </c>
      <c r="I61" s="13"/>
    </row>
    <row r="62" spans="1:9" ht="12.75">
      <c r="A62" s="10"/>
      <c r="B62" s="25"/>
      <c r="C62" s="18"/>
      <c r="D62" s="21"/>
      <c r="E62" s="22"/>
      <c r="F62" s="21"/>
      <c r="G62" s="22"/>
      <c r="H62" s="23"/>
      <c r="I62" s="13"/>
    </row>
    <row r="63" spans="1:9" ht="12.75">
      <c r="A63" s="10"/>
      <c r="B63" s="11" t="s">
        <v>17</v>
      </c>
      <c r="C63" s="18">
        <v>45041</v>
      </c>
      <c r="D63" s="19">
        <f>C63/C$65</f>
        <v>0.5504552398411243</v>
      </c>
      <c r="E63" s="28">
        <v>2928.8</v>
      </c>
      <c r="F63" s="19">
        <f>E63/E$65</f>
        <v>0.41903453801470797</v>
      </c>
      <c r="G63" s="33">
        <v>65.0251992628938</v>
      </c>
      <c r="H63" s="23">
        <f>ROUND((C63/896062)*1000,1)</f>
        <v>50.3</v>
      </c>
      <c r="I63" s="13"/>
    </row>
    <row r="64" spans="1:9" ht="12.75">
      <c r="A64" s="10"/>
      <c r="B64" s="11"/>
      <c r="C64" s="18"/>
      <c r="D64" s="21"/>
      <c r="E64" s="20"/>
      <c r="F64" s="21"/>
      <c r="G64" s="22"/>
      <c r="H64" s="23"/>
      <c r="I64" s="13"/>
    </row>
    <row r="65" spans="1:9" ht="12.75">
      <c r="A65" s="10"/>
      <c r="B65" s="11" t="s">
        <v>13</v>
      </c>
      <c r="C65" s="26">
        <f>SUM(C58:C63)</f>
        <v>81825</v>
      </c>
      <c r="D65" s="19">
        <f>C65/C$65</f>
        <v>1</v>
      </c>
      <c r="E65" s="28">
        <f>SUM(E58:E63)</f>
        <v>6989.400000000001</v>
      </c>
      <c r="F65" s="19">
        <f>E65/E$65</f>
        <v>1</v>
      </c>
      <c r="G65" s="34">
        <f>ROUND((E65*1000)/C65,1)</f>
        <v>85.4</v>
      </c>
      <c r="H65" s="23">
        <f>ROUND((C65/1791073)*1000,1)</f>
        <v>45.7</v>
      </c>
      <c r="I65" s="13"/>
    </row>
    <row r="66" spans="1:9" ht="12.75">
      <c r="A66" s="10"/>
      <c r="B66" s="11" t="s">
        <v>10</v>
      </c>
      <c r="C66" s="26"/>
      <c r="D66" s="21"/>
      <c r="E66" s="28"/>
      <c r="F66" s="21"/>
      <c r="G66" s="22"/>
      <c r="H66" s="23"/>
      <c r="I66" s="13"/>
    </row>
    <row r="67" spans="1:9" ht="12.75">
      <c r="A67" s="10"/>
      <c r="B67" s="25" t="s">
        <v>14</v>
      </c>
      <c r="C67" s="26">
        <v>811</v>
      </c>
      <c r="D67" s="19">
        <f>C67/C$65</f>
        <v>0.009911396272532845</v>
      </c>
      <c r="E67" s="28">
        <v>78.7</v>
      </c>
      <c r="F67" s="19">
        <f>E67/E$65</f>
        <v>0.011259907860474433</v>
      </c>
      <c r="G67" s="34">
        <f>ROUND((E67*1000)/C67,1)</f>
        <v>97</v>
      </c>
      <c r="H67" s="23">
        <f>ROUND((C67/3786)*1000,1)</f>
        <v>214.2</v>
      </c>
      <c r="I67" s="13"/>
    </row>
    <row r="68" spans="1:9" ht="12.75">
      <c r="A68" s="29"/>
      <c r="B68" s="30"/>
      <c r="C68" s="30"/>
      <c r="D68" s="30"/>
      <c r="E68" s="30"/>
      <c r="F68" s="30"/>
      <c r="G68" s="30"/>
      <c r="H68" s="30"/>
      <c r="I68" s="31"/>
    </row>
    <row r="69" spans="2:8" ht="12.75">
      <c r="B69" s="11"/>
      <c r="C69" s="11"/>
      <c r="D69" s="11"/>
      <c r="E69" s="11"/>
      <c r="F69" s="11"/>
      <c r="G69" s="11"/>
      <c r="H69" s="11"/>
    </row>
    <row r="70" ht="12.75">
      <c r="A70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60" verticalDpi="36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Ricerche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Cresme</dc:creator>
  <cp:keywords/>
  <dc:description/>
  <cp:lastModifiedBy>.</cp:lastModifiedBy>
  <cp:lastPrinted>2000-07-19T08:37:07Z</cp:lastPrinted>
  <dcterms:created xsi:type="dcterms:W3CDTF">2000-03-27T17:14:27Z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